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<sst xmlns="http://schemas.openxmlformats.org/spreadsheetml/2006/main" count="162" uniqueCount="112">
  <si>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</si>
  <si>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</si>
  <si>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</si>
  <si>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</si>
  <si>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</si>
  <si>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</si>
  <si>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</si>
  <si>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</si>
  <si>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</si>
  <si>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</si>
  <si>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</si>
  <si>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</si>
  <si>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</si>
  <si>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</si>
  <si>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</si>
  <si>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</si>
  <si>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</si>
  <si>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</si>
  <si>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</si>
  <si>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</si>
  <si>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</si>
  <si>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</si>
  <si>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</si>
  <si>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</si>
  <si>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</si>
  <si>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</si>
  <si>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</si>
  <si>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</si>
  <si>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</si>
  <si>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</si>
  <si>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</si>
  <si>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</si>
  <si>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</si>
  <si>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</si>
  <si>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</si>
  <si>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</si>
  <si>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</si>
  <si>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</si>
  <si>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</si>
  <si>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</si>
  <si>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</si>
  <si>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</si>
  <si>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</si>
  <si>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</si>
  <si>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</si>
  <si>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</si>
  <si>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</si>
  <si>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</si>
  <si>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</si>
  <si>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</si>
  <si>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</si>
  <si>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</si>
  <si>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</si>
  <si>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</si>
  <si>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</si>
  <si>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</si>
  <si>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</si>
  <si>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</si>
  <si>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</si>
  <si>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</si>
  <si>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</si>
  <si>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</si>
  <si>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</si>
  <si>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</si>
  <si>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</si>
  <si>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</si>
  <si>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</si>
  <si>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</si>
  <si>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</si>
  <si>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</si>
  <si>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</si>
  <si>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</si>
  <si>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</si>
  <si>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</si>
  <si>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</si>
  <si>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</si>
  <si>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</si>
  <si>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</si>
  <si>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</si>
  <si>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</si>
  <si>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</si>
  <si>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</si>
  <si>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</si>
  <si>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</si>
  <si>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</si>
  <si>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</si>
  <si>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</si>
  <si>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</si>
  <si>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</si>
  <si>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</si>
  <si>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</si>
  <si>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</si>
  <si>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</si>
  <si>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</si>
  <si>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</si>
  <si>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</si>
  <si>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</si>
  <si>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</si>
  <si>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</si>
  <si>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</si>
  <si>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</si>
  <si>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</si>
  <si>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</si>
  <si>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</si>
  <si>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</si>
  <si>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</si>
  <si>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</si>
  <si>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</si>
  <si>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</si>
  <si>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</si>
  <si>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</si>
  <si>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29.03.2017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</si>
</sst>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1337780"/>
        <c:axId val="12040021"/>
      </c:bar3D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41251326"/>
        <c:axId val="35717615"/>
      </c:bar3D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53023080"/>
        <c:axId val="7445673"/>
      </c:bar3D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67011058"/>
        <c:axId val="66228611"/>
      </c:bar3D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1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9186588"/>
        <c:axId val="62917245"/>
      </c:bar3D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7245"/>
        <c:crosses val="autoZero"/>
        <c:auto val="1"/>
        <c:lblOffset val="100"/>
        <c:tickLblSkip val="2"/>
        <c:noMultiLvlLbl val="0"/>
      </c:catAx>
      <c:valAx>
        <c:axId val="62917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9384294"/>
        <c:axId val="63132055"/>
      </c:bar3D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1317584"/>
        <c:axId val="13422801"/>
      </c:bar3D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53696346"/>
        <c:axId val="13505067"/>
      </c:bar3D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4436740"/>
        <c:axId val="20168613"/>
      </c:bar3D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172086.4-207.4</f>
        <v>171879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</f>
        <v>153525.2</v>
      </c>
      <c r="E6" s="3">
        <f>D6/D150*100</f>
        <v>41.27476415411376</v>
      </c>
      <c r="F6" s="3">
        <f>D6/B6*100</f>
        <v>89.32167396831493</v>
      </c>
      <c r="G6" s="3">
        <f aca="true" t="shared" si="0" ref="G6:G43">D6/C6*100</f>
        <v>24.538398207696318</v>
      </c>
      <c r="H6" s="47">
        <f>B6-D6</f>
        <v>18353.79999999999</v>
      </c>
      <c r="I6" s="47">
        <f aca="true" t="shared" si="1" ref="I6:I43">C6-D6</f>
        <v>472127.6999999999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6699.4+11261.7+10.2+8073.8+9792.3+0.1+0.8+7352+6.6+10108.4</f>
        <v>53305.299999999996</v>
      </c>
      <c r="E7" s="95">
        <f>D7/D6*100</f>
        <v>34.720879699228526</v>
      </c>
      <c r="F7" s="95">
        <f>D7/B7*100</f>
        <v>94.86346713743691</v>
      </c>
      <c r="G7" s="95">
        <f>D7/C7*100</f>
        <v>21.90618264159007</v>
      </c>
      <c r="H7" s="105">
        <f>B7-D7</f>
        <v>2886.300000000003</v>
      </c>
      <c r="I7" s="105">
        <f t="shared" si="1"/>
        <v>190029.2</v>
      </c>
    </row>
    <row r="8" spans="1:9" ht="18">
      <c r="A8" s="23" t="s">
        <v>3</v>
      </c>
      <c r="B8" s="42">
        <f>115100.9+461.1-207.4</f>
        <v>115354.6</v>
      </c>
      <c r="C8" s="43">
        <f>487771.7+47.1</f>
        <v>487818.8</v>
      </c>
      <c r="D8" s="44">
        <f>12945+14658+9353.4+10.2+0.1+7+16015+13071.9+6973.3+1906+3.4+7.6+13882.5+6.6+747.5+21101.8</f>
        <v>110689.3</v>
      </c>
      <c r="E8" s="1">
        <f>D8/D6*100</f>
        <v>72.09845680057737</v>
      </c>
      <c r="F8" s="1">
        <f>D8/B8*100</f>
        <v>95.95568793962269</v>
      </c>
      <c r="G8" s="1">
        <f t="shared" si="0"/>
        <v>22.69065890859475</v>
      </c>
      <c r="H8" s="44">
        <f>B8-D8</f>
        <v>4665.300000000003</v>
      </c>
      <c r="I8" s="44">
        <f t="shared" si="1"/>
        <v>377129.5</v>
      </c>
    </row>
    <row r="9" spans="1:9" ht="18">
      <c r="A9" s="23" t="s">
        <v>2</v>
      </c>
      <c r="B9" s="42">
        <v>23.9</v>
      </c>
      <c r="C9" s="43">
        <v>92.5</v>
      </c>
      <c r="D9" s="44">
        <f>2.5+4.3+3.3+7</f>
        <v>17.1</v>
      </c>
      <c r="E9" s="12">
        <f>D9/D6*100</f>
        <v>0.011138236589172332</v>
      </c>
      <c r="F9" s="120">
        <f>D9/B9*100</f>
        <v>71.54811715481173</v>
      </c>
      <c r="G9" s="1">
        <f t="shared" si="0"/>
        <v>18.486486486486488</v>
      </c>
      <c r="H9" s="44">
        <f aca="true" t="shared" si="2" ref="H9:H43">B9-D9</f>
        <v>6.799999999999997</v>
      </c>
      <c r="I9" s="44">
        <f t="shared" si="1"/>
        <v>75.4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</f>
        <v>7248.500000000001</v>
      </c>
      <c r="E10" s="1">
        <f>D10/D6*100</f>
        <v>4.7213747319658275</v>
      </c>
      <c r="F10" s="1">
        <f aca="true" t="shared" si="3" ref="F10:F41">D10/B10*100</f>
        <v>85.84405125654328</v>
      </c>
      <c r="G10" s="1">
        <f t="shared" si="0"/>
        <v>26.39513500719189</v>
      </c>
      <c r="H10" s="44">
        <f t="shared" si="2"/>
        <v>1195.2999999999984</v>
      </c>
      <c r="I10" s="44">
        <f t="shared" si="1"/>
        <v>20213</v>
      </c>
    </row>
    <row r="11" spans="1:9" ht="18">
      <c r="A11" s="23" t="s">
        <v>0</v>
      </c>
      <c r="B11" s="42">
        <f>42044.8-506.5</f>
        <v>41538.3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20.117869900185767</v>
      </c>
      <c r="F11" s="1">
        <f t="shared" si="3"/>
        <v>74.35547434536319</v>
      </c>
      <c r="G11" s="1">
        <f t="shared" si="0"/>
        <v>38.17776157131291</v>
      </c>
      <c r="H11" s="44">
        <f t="shared" si="2"/>
        <v>10652.300000000003</v>
      </c>
      <c r="I11" s="44">
        <f t="shared" si="1"/>
        <v>50014.5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2.1751477933264374</v>
      </c>
      <c r="F12" s="1">
        <f t="shared" si="3"/>
        <v>91.60585943929335</v>
      </c>
      <c r="G12" s="1">
        <f t="shared" si="0"/>
        <v>23.775755763452803</v>
      </c>
      <c r="H12" s="44">
        <f t="shared" si="2"/>
        <v>306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2872.999999999994</v>
      </c>
      <c r="C13" s="43">
        <f>C6-C8-C9-C10-C11-C12</f>
        <v>15334.199999999919</v>
      </c>
      <c r="D13" s="43">
        <f>D6-D8-D9-D10-D11-D12</f>
        <v>1344.90000000001</v>
      </c>
      <c r="E13" s="1">
        <f>D13/D6*100</f>
        <v>0.8760125373554374</v>
      </c>
      <c r="F13" s="1">
        <f t="shared" si="3"/>
        <v>46.81169509223852</v>
      </c>
      <c r="G13" s="1">
        <f t="shared" si="0"/>
        <v>8.770591227452474</v>
      </c>
      <c r="H13" s="44">
        <f t="shared" si="2"/>
        <v>1528.099999999984</v>
      </c>
      <c r="I13" s="44">
        <f t="shared" si="1"/>
        <v>13989.299999999908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7750.2+16091.8+509.8+21.4+337.2+206.3+9326.4+708.9+873+242.1+3327.1+2.3+17653.4+33.8-2.1+533.8+30.7+490.1+11915.5+3423.1+24.3+167.7+3429.8+14147.8+57.6</f>
        <v>91302.00000000003</v>
      </c>
      <c r="E18" s="3">
        <f>D18/D150*100</f>
        <v>24.546253753773943</v>
      </c>
      <c r="F18" s="3">
        <f>D18/B18*100</f>
        <v>89.83375707437644</v>
      </c>
      <c r="G18" s="3">
        <f t="shared" si="0"/>
        <v>26.523183165439175</v>
      </c>
      <c r="H18" s="47">
        <f>B18-D18</f>
        <v>10332.399999999965</v>
      </c>
      <c r="I18" s="47">
        <f t="shared" si="1"/>
        <v>252932.69999999992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7750.2+9045.4-324.4+287.3+8839.2+63.1+167.7+672.4+2.3+8064+287.9+29.4+0.1+353.7+16.6+490.1+8886.5+888+91.8+1141.4+7667.3+57.6</f>
        <v>54477.6</v>
      </c>
      <c r="E19" s="95">
        <f>D19/D18*100</f>
        <v>59.66747716369848</v>
      </c>
      <c r="F19" s="95">
        <f t="shared" si="3"/>
        <v>89.60441067865831</v>
      </c>
      <c r="G19" s="95">
        <f t="shared" si="0"/>
        <v>22.74586596132448</v>
      </c>
      <c r="H19" s="105">
        <f t="shared" si="2"/>
        <v>6320.300000000003</v>
      </c>
      <c r="I19" s="105">
        <f t="shared" si="1"/>
        <v>185027.9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91302.00000000003</v>
      </c>
      <c r="E25" s="1">
        <f>D25/D18*100</f>
        <v>100</v>
      </c>
      <c r="F25" s="1">
        <f t="shared" si="3"/>
        <v>89.83375707437644</v>
      </c>
      <c r="G25" s="1">
        <f t="shared" si="0"/>
        <v>26.523183165439175</v>
      </c>
      <c r="H25" s="44">
        <f t="shared" si="2"/>
        <v>10332.399999999965</v>
      </c>
      <c r="I25" s="44">
        <f t="shared" si="1"/>
        <v>252932.69999999992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14983.5+207.4</f>
        <v>15190.9</v>
      </c>
      <c r="C33" s="46">
        <v>67303.3</v>
      </c>
      <c r="D33" s="50">
        <f>1839.2+34.8+165.7+1873.2+1.3+5.1+223.7+77.9+1834.7+29.7+171.2+8.4+128.8+239.3+79.6+50.8+1967+148.5+65.1+168.2+2+195+1854.2+111.8+11.9+51+73.3+98+192+131.2+1842</f>
        <v>13674.6</v>
      </c>
      <c r="E33" s="3">
        <f>D33/D150*100</f>
        <v>3.676372933576012</v>
      </c>
      <c r="F33" s="3">
        <f>D33/B33*100</f>
        <v>90.01836625874702</v>
      </c>
      <c r="G33" s="3">
        <f t="shared" si="0"/>
        <v>20.317874457864622</v>
      </c>
      <c r="H33" s="47">
        <f t="shared" si="2"/>
        <v>1516.2999999999993</v>
      </c>
      <c r="I33" s="47">
        <f t="shared" si="1"/>
        <v>53628.700000000004</v>
      </c>
    </row>
    <row r="34" spans="1:9" ht="18">
      <c r="A34" s="23" t="s">
        <v>3</v>
      </c>
      <c r="B34" s="42">
        <f>11159.5+207.4+1.5+47.6</f>
        <v>11416</v>
      </c>
      <c r="C34" s="43">
        <v>55535.9</v>
      </c>
      <c r="D34" s="44">
        <f>1743.2+1833.7+1830.2+1935.3+81+1854.2+129.9+1804.7</f>
        <v>11212.2</v>
      </c>
      <c r="E34" s="1">
        <f>D34/D33*100</f>
        <v>81.99289193102541</v>
      </c>
      <c r="F34" s="1">
        <f t="shared" si="3"/>
        <v>98.21478626489139</v>
      </c>
      <c r="G34" s="1">
        <f t="shared" si="0"/>
        <v>20.18910290460765</v>
      </c>
      <c r="H34" s="44">
        <f t="shared" si="2"/>
        <v>203.79999999999927</v>
      </c>
      <c r="I34" s="44">
        <f t="shared" si="1"/>
        <v>44323.7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1348.3+1.5-1.5-47.6</f>
        <v>1300.7</v>
      </c>
      <c r="C36" s="43">
        <v>2945.3</v>
      </c>
      <c r="D36" s="44">
        <f>5.4+1.2+41.8+16.1+2.9+29.7+160.9+0.8+93.4+46.9+11.2+0.1+33.7+184.7+9.2+183.2+0.9+11.9</f>
        <v>834</v>
      </c>
      <c r="E36" s="1">
        <f>D36/D33*100</f>
        <v>6.098898688078627</v>
      </c>
      <c r="F36" s="1">
        <f t="shared" si="3"/>
        <v>64.1193203659568</v>
      </c>
      <c r="G36" s="1">
        <f t="shared" si="0"/>
        <v>28.316300546633617</v>
      </c>
      <c r="H36" s="44">
        <f t="shared" si="2"/>
        <v>466.70000000000005</v>
      </c>
      <c r="I36" s="44">
        <f t="shared" si="1"/>
        <v>2111.3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0.18867096660962662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0.11188627089640647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1587.2999999999997</v>
      </c>
      <c r="E39" s="1">
        <f>D39/D33*100</f>
        <v>11.607652143389933</v>
      </c>
      <c r="F39" s="1">
        <f t="shared" si="3"/>
        <v>68.28859060402685</v>
      </c>
      <c r="G39" s="1">
        <f t="shared" si="0"/>
        <v>20.13011718155531</v>
      </c>
      <c r="H39" s="44">
        <f>B39-D39</f>
        <v>737.0999999999999</v>
      </c>
      <c r="I39" s="44">
        <f t="shared" si="1"/>
        <v>6297.9000000000015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29.1+22+50.2+8.1+0.6+111.5+89.2+3+14.7+7.1+8.4+11.5+17.6+100.3+27.2</f>
        <v>500.5</v>
      </c>
      <c r="E43" s="3">
        <f>D43/D150*100</f>
        <v>0.13455784105237403</v>
      </c>
      <c r="F43" s="3">
        <f>D43/B43*100</f>
        <v>87.94587945879458</v>
      </c>
      <c r="G43" s="3">
        <f t="shared" si="0"/>
        <v>31.73546382600977</v>
      </c>
      <c r="H43" s="47">
        <f t="shared" si="2"/>
        <v>68.60000000000002</v>
      </c>
      <c r="I43" s="47">
        <f t="shared" si="1"/>
        <v>1076.6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102.9+155.5+3.1+3.7+452.3+6+17.2+314.1+59.3+95.2+2.2+579+1.9+71.6+375.2+7+7.3+568.3</f>
        <v>2821.8</v>
      </c>
      <c r="E45" s="3">
        <f>D45/D150*100</f>
        <v>0.7586319997634148</v>
      </c>
      <c r="F45" s="3">
        <f>D45/B45*100</f>
        <v>92.94160271400811</v>
      </c>
      <c r="G45" s="3">
        <f aca="true" t="shared" si="4" ref="G45:G76">D45/C45*100</f>
        <v>23.937902952154737</v>
      </c>
      <c r="H45" s="47">
        <f>B45-D45</f>
        <v>214.29999999999973</v>
      </c>
      <c r="I45" s="47">
        <f aca="true" t="shared" si="5" ref="I45:I77">C45-D45</f>
        <v>8966.2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102.7+154.9+447.3+314.1+572.1+284.8+559</f>
        <v>2434.9</v>
      </c>
      <c r="E46" s="1">
        <f>D46/D45*100</f>
        <v>86.28889361400525</v>
      </c>
      <c r="F46" s="1">
        <f aca="true" t="shared" si="6" ref="F46:F74">D46/B46*100</f>
        <v>96.93459134519686</v>
      </c>
      <c r="G46" s="1">
        <f t="shared" si="4"/>
        <v>23.12411559683562</v>
      </c>
      <c r="H46" s="44">
        <f aca="true" t="shared" si="7" ref="H46:H74">B46-D46</f>
        <v>77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0.38982209936919693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3.1+3.5+1+0.7+59.3+95.2+2.2+6-0.1+53.5+89.7+6.2+7.2</f>
        <v>327.5</v>
      </c>
      <c r="E49" s="1">
        <f>D49/D45*100</f>
        <v>11.60606704940109</v>
      </c>
      <c r="F49" s="1">
        <f t="shared" si="6"/>
        <v>75.02863688430699</v>
      </c>
      <c r="G49" s="1">
        <f t="shared" si="4"/>
        <v>37.85689515662929</v>
      </c>
      <c r="H49" s="44">
        <f t="shared" si="7"/>
        <v>109</v>
      </c>
      <c r="I49" s="44">
        <f t="shared" si="5"/>
        <v>537.6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48.40000000000009</v>
      </c>
      <c r="E50" s="1">
        <f>D50/D45*100</f>
        <v>1.7152172372244696</v>
      </c>
      <c r="F50" s="1">
        <f t="shared" si="6"/>
        <v>68.65248226950385</v>
      </c>
      <c r="G50" s="1">
        <f t="shared" si="4"/>
        <v>15.201005025125692</v>
      </c>
      <c r="H50" s="44">
        <f t="shared" si="7"/>
        <v>22.099999999999724</v>
      </c>
      <c r="I50" s="44">
        <f t="shared" si="5"/>
        <v>269.9999999999992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</f>
        <v>5431.400000000001</v>
      </c>
      <c r="E51" s="3">
        <f>D51/D150*100</f>
        <v>1.460214701082646</v>
      </c>
      <c r="F51" s="3">
        <f>D51/B51*100</f>
        <v>85.84886275625524</v>
      </c>
      <c r="G51" s="3">
        <f t="shared" si="4"/>
        <v>21.004149473871465</v>
      </c>
      <c r="H51" s="47">
        <f>B51-D51</f>
        <v>895.2999999999993</v>
      </c>
      <c r="I51" s="47">
        <f t="shared" si="5"/>
        <v>20427.3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392.4+738.8+389.6+752.9+403.1+730.4</f>
        <v>3407.2</v>
      </c>
      <c r="E52" s="1">
        <f>D52/D51*100</f>
        <v>62.7315241006002</v>
      </c>
      <c r="F52" s="1">
        <f t="shared" si="6"/>
        <v>97.01594533029613</v>
      </c>
      <c r="G52" s="1">
        <f t="shared" si="4"/>
        <v>21.045349541069065</v>
      </c>
      <c r="H52" s="44">
        <f t="shared" si="7"/>
        <v>104.80000000000018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1.9+1.9+0.5+7.4+2.1+1.2+12.9+5.1+0.1+4.5+16.8+19.2+9.7+3.1+1.1+1.4+2.5+5.7+19.9</f>
        <v>117</v>
      </c>
      <c r="E54" s="1">
        <f>D54/D51*100</f>
        <v>2.1541407371948296</v>
      </c>
      <c r="F54" s="1">
        <f t="shared" si="6"/>
        <v>58.35411471321695</v>
      </c>
      <c r="G54" s="1">
        <f t="shared" si="4"/>
        <v>14.440878795359168</v>
      </c>
      <c r="H54" s="44">
        <f t="shared" si="7"/>
        <v>83.5</v>
      </c>
      <c r="I54" s="44">
        <f t="shared" si="5"/>
        <v>693.2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0.5+0.6+7.5+73.9+2.1+51.2+20.8+16.3+5.9+0.4+16.8+14.9+10.4+71.4+0.3+1.2+1.4+16+1.2</f>
        <v>312.8</v>
      </c>
      <c r="E55" s="1">
        <f>D55/D51*100</f>
        <v>5.759104466620024</v>
      </c>
      <c r="F55" s="1">
        <f t="shared" si="6"/>
        <v>63.577235772357724</v>
      </c>
      <c r="G55" s="1">
        <f t="shared" si="4"/>
        <v>29.833094897472577</v>
      </c>
      <c r="H55" s="44">
        <f t="shared" si="7"/>
        <v>179.2</v>
      </c>
      <c r="I55" s="44">
        <f t="shared" si="5"/>
        <v>735.7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2.2093751150716203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1474.4000000000008</v>
      </c>
      <c r="E57" s="1">
        <f>D57/D51*100</f>
        <v>27.145855580513324</v>
      </c>
      <c r="F57" s="1">
        <f t="shared" si="6"/>
        <v>73.99749058971146</v>
      </c>
      <c r="G57" s="1">
        <f t="shared" si="4"/>
        <v>20.257477707706474</v>
      </c>
      <c r="H57" s="44">
        <f>B57-D57</f>
        <v>518.099999999999</v>
      </c>
      <c r="I57" s="44">
        <f>C57-D57</f>
        <v>5803.9000000000015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55.6+0.2+146.1+0.4+60.8+0.4+59.3+73.6+0.1+18.6+1.9+67.3+0.4+57.5+0.6+144.6</f>
        <v>687.4000000000001</v>
      </c>
      <c r="E59" s="3">
        <f>D59/D150*100</f>
        <v>0.1848053145642396</v>
      </c>
      <c r="F59" s="3">
        <f>D59/B59*100</f>
        <v>60.10842952081149</v>
      </c>
      <c r="G59" s="3">
        <f t="shared" si="4"/>
        <v>8.544862392163688</v>
      </c>
      <c r="H59" s="47">
        <f>B59-D59</f>
        <v>456.1999999999998</v>
      </c>
      <c r="I59" s="47">
        <f t="shared" si="5"/>
        <v>7357.200000000001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55.6+146.1+60.8+59.3+73.6+0.1+67.3+144.6</f>
        <v>607.4</v>
      </c>
      <c r="E60" s="1">
        <f>D60/D59*100</f>
        <v>88.36194355542622</v>
      </c>
      <c r="F60" s="1">
        <f t="shared" si="6"/>
        <v>85.73041637261821</v>
      </c>
      <c r="G60" s="1">
        <f t="shared" si="4"/>
        <v>20.94266110402372</v>
      </c>
      <c r="H60" s="44">
        <f t="shared" si="7"/>
        <v>101.10000000000002</v>
      </c>
      <c r="I60" s="44">
        <f t="shared" si="5"/>
        <v>2292.9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10.852487634565025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5.400000000000119</v>
      </c>
      <c r="E64" s="1">
        <f>D64/D59*100</f>
        <v>0.7855688100087459</v>
      </c>
      <c r="F64" s="1">
        <f t="shared" si="6"/>
        <v>2.522185894441906</v>
      </c>
      <c r="G64" s="1">
        <f t="shared" si="4"/>
        <v>0.8329477093938175</v>
      </c>
      <c r="H64" s="44">
        <f t="shared" si="7"/>
        <v>208.6999999999998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0.058259109202896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</f>
        <v>18840</v>
      </c>
      <c r="E90" s="3">
        <f>D90/D150*100</f>
        <v>5.065074376476977</v>
      </c>
      <c r="F90" s="3">
        <f aca="true" t="shared" si="10" ref="F90:F96">D90/B90*100</f>
        <v>45.06217575683646</v>
      </c>
      <c r="G90" s="3">
        <f t="shared" si="8"/>
        <v>11.92707014434034</v>
      </c>
      <c r="H90" s="47">
        <f aca="true" t="shared" si="11" ref="H90:H96">B90-D90</f>
        <v>22968.9</v>
      </c>
      <c r="I90" s="47">
        <f t="shared" si="9"/>
        <v>139120</v>
      </c>
    </row>
    <row r="91" spans="1:9" ht="18">
      <c r="A91" s="23" t="s">
        <v>3</v>
      </c>
      <c r="B91" s="42">
        <f>38207-12.7-2.2-0.9</f>
        <v>38191.200000000004</v>
      </c>
      <c r="C91" s="43">
        <v>148246.2</v>
      </c>
      <c r="D91" s="44">
        <f>1016.5+861.2+216.8+0.1+15.6+1633.8+1584.8+610.3+2+34.8+60.4+677.1+1434.4+388.2+14.5+46.2+0.1+225.9+1690.4+1880.4+5.7+23.4+14.2+309.4+627.8+1876.2+1.4+20.2+321.2+999.1</f>
        <v>16592.100000000002</v>
      </c>
      <c r="E91" s="1">
        <f>D91/D90*100</f>
        <v>88.06847133757964</v>
      </c>
      <c r="F91" s="1">
        <f t="shared" si="10"/>
        <v>43.44482498586062</v>
      </c>
      <c r="G91" s="1">
        <f t="shared" si="8"/>
        <v>11.192259902783343</v>
      </c>
      <c r="H91" s="44">
        <f t="shared" si="11"/>
        <v>21599.100000000002</v>
      </c>
      <c r="I91" s="44">
        <f t="shared" si="9"/>
        <v>131654.1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48.5+5.1+5+1.3+22.8+67.3+53.4+3.5+1.4+2.8+40.6+112.7+571.4+55.5</f>
        <v>991.3</v>
      </c>
      <c r="E92" s="1">
        <f>D92/D90*100</f>
        <v>5.261677282377919</v>
      </c>
      <c r="F92" s="1">
        <f t="shared" si="10"/>
        <v>81.43432185985378</v>
      </c>
      <c r="G92" s="1">
        <f t="shared" si="8"/>
        <v>37.82721514157063</v>
      </c>
      <c r="H92" s="44">
        <f t="shared" si="11"/>
        <v>226</v>
      </c>
      <c r="I92" s="44">
        <f t="shared" si="9"/>
        <v>1629.3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2400.399999999997</v>
      </c>
      <c r="C94" s="43">
        <f>C90-C91-C92-C93</f>
        <v>7093.199999999988</v>
      </c>
      <c r="D94" s="43">
        <f>D90-D91-D92-D93</f>
        <v>1256.5999999999979</v>
      </c>
      <c r="E94" s="1">
        <f>D94/D90*100</f>
        <v>6.669851380042452</v>
      </c>
      <c r="F94" s="1">
        <f t="shared" si="10"/>
        <v>52.34960839860021</v>
      </c>
      <c r="G94" s="1">
        <f>D94/C94*100</f>
        <v>17.715558563130887</v>
      </c>
      <c r="H94" s="44">
        <f t="shared" si="11"/>
        <v>1143.799999999999</v>
      </c>
      <c r="I94" s="44">
        <f>C94-D94</f>
        <v>5836.59999999999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</f>
        <v>15415.299999999996</v>
      </c>
      <c r="E95" s="107">
        <f>D95/D150*100</f>
        <v>4.144354619729592</v>
      </c>
      <c r="F95" s="110">
        <f t="shared" si="10"/>
        <v>81.6406187936595</v>
      </c>
      <c r="G95" s="106">
        <f>D95/C95*100</f>
        <v>25.74343901604027</v>
      </c>
      <c r="H95" s="112">
        <f t="shared" si="11"/>
        <v>3466.600000000006</v>
      </c>
      <c r="I95" s="122">
        <f>C95-D95</f>
        <v>44465.200000000004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15.363307882428497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</f>
        <v>2613.2999999999997</v>
      </c>
      <c r="E102" s="19">
        <f>D102/D150*100</f>
        <v>0.7025774346097283</v>
      </c>
      <c r="F102" s="19">
        <f>D102/B102*100</f>
        <v>74.2119611518146</v>
      </c>
      <c r="G102" s="19">
        <f aca="true" t="shared" si="12" ref="G102:G148">D102/C102*100</f>
        <v>20.58056844045078</v>
      </c>
      <c r="H102" s="79">
        <f aca="true" t="shared" si="13" ref="H102:H107">B102-D102</f>
        <v>908.1000000000004</v>
      </c>
      <c r="I102" s="79">
        <f aca="true" t="shared" si="14" ref="I102:I148">C102-D102</f>
        <v>10084.600000000002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139.3+4+202+15.3-0.1+4+25.4+141.4+9.8+31.2+1.1+390.1+50+2+0.1+51.6+111.9+69.9+132+193.8+143.3+175.1+39.1+393</f>
        <v>2325.3</v>
      </c>
      <c r="E104" s="1">
        <f>D104/D102*100</f>
        <v>88.97945126851108</v>
      </c>
      <c r="F104" s="1">
        <f aca="true" t="shared" si="15" ref="F104:F148">D104/B104*100</f>
        <v>77.66533066132266</v>
      </c>
      <c r="G104" s="1">
        <f t="shared" si="12"/>
        <v>22.31680982772686</v>
      </c>
      <c r="H104" s="44">
        <f t="shared" si="13"/>
        <v>668.6999999999998</v>
      </c>
      <c r="I104" s="44">
        <f t="shared" si="14"/>
        <v>8094.2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287.99999999999955</v>
      </c>
      <c r="E106" s="84">
        <f>D106/D102*100</f>
        <v>11.020548731488907</v>
      </c>
      <c r="F106" s="84">
        <f t="shared" si="15"/>
        <v>58.53658536585357</v>
      </c>
      <c r="G106" s="84">
        <f t="shared" si="12"/>
        <v>14.262368147377774</v>
      </c>
      <c r="H106" s="124">
        <f>B106-D106</f>
        <v>204.00000000000045</v>
      </c>
      <c r="I106" s="124">
        <f t="shared" si="14"/>
        <v>1731.3000000000015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87819.70000000001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66930.8</v>
      </c>
      <c r="E107" s="82">
        <f>D107/D150*100</f>
        <v>17.994133762054418</v>
      </c>
      <c r="F107" s="82">
        <f>D107/B107*100</f>
        <v>76.21387911823884</v>
      </c>
      <c r="G107" s="82">
        <f t="shared" si="12"/>
        <v>12.103722216294713</v>
      </c>
      <c r="H107" s="81">
        <f t="shared" si="13"/>
        <v>20888.90000000001</v>
      </c>
      <c r="I107" s="81">
        <f t="shared" si="14"/>
        <v>486046.1999999999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12.6+3.2+110.8+149.9+0.1+86+66+19.9+30.9+1.3+4.4+3.9+8.5</f>
        <v>497.49999999999994</v>
      </c>
      <c r="E108" s="6">
        <f>D108/D107*100</f>
        <v>0.7433050254890123</v>
      </c>
      <c r="F108" s="6">
        <f t="shared" si="15"/>
        <v>33.60578222102134</v>
      </c>
      <c r="G108" s="6">
        <f t="shared" si="12"/>
        <v>12.147182342025587</v>
      </c>
      <c r="H108" s="61">
        <f aca="true" t="shared" si="16" ref="H108:H148">B108-D108</f>
        <v>982.9000000000001</v>
      </c>
      <c r="I108" s="61">
        <f t="shared" si="14"/>
        <v>3598.1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73.12562814070353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0.017630149348282106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136.4+40+10+2+0.1+10.6+142+54.3+10.6+6.6+21.9+41.3+8.2+239.5</f>
        <v>723.5</v>
      </c>
      <c r="E114" s="6">
        <f>D114/D107*100</f>
        <v>1.0809672079222121</v>
      </c>
      <c r="F114" s="6">
        <f t="shared" si="15"/>
        <v>85.98763964820537</v>
      </c>
      <c r="G114" s="6">
        <f t="shared" si="12"/>
        <v>24.816491733552855</v>
      </c>
      <c r="H114" s="61">
        <f t="shared" si="16"/>
        <v>117.89999999999998</v>
      </c>
      <c r="I114" s="61">
        <f t="shared" si="14"/>
        <v>2191.9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39+5+6.2+39.1+4.9+0.4+0.8+39</f>
        <v>134.40000000000003</v>
      </c>
      <c r="E118" s="6">
        <f>D118/D107*100</f>
        <v>0.20080441291602677</v>
      </c>
      <c r="F118" s="6">
        <f t="shared" si="15"/>
        <v>99.11504424778764</v>
      </c>
      <c r="G118" s="6">
        <f t="shared" si="12"/>
        <v>31.78807947019868</v>
      </c>
      <c r="H118" s="61">
        <f t="shared" si="16"/>
        <v>1.1999999999999602</v>
      </c>
      <c r="I118" s="61">
        <f t="shared" si="14"/>
        <v>288.4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39+39.1+39</f>
        <v>117.1</v>
      </c>
      <c r="E119" s="1">
        <f>D119/D118*100</f>
        <v>87.12797619047616</v>
      </c>
      <c r="F119" s="1">
        <f t="shared" si="15"/>
        <v>100</v>
      </c>
      <c r="G119" s="1">
        <f t="shared" si="12"/>
        <v>33.323847467273765</v>
      </c>
      <c r="H119" s="44">
        <f t="shared" si="16"/>
        <v>0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15.118450698333202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0.014940804532442462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6.5+6.7+0.9+10.2+6.4+2.4+29+2.5+26.7+1.1+7.5</f>
        <v>99.89999999999999</v>
      </c>
      <c r="E128" s="17">
        <f>D128/D107*100</f>
        <v>0.1492586372791002</v>
      </c>
      <c r="F128" s="6">
        <f t="shared" si="15"/>
        <v>24.642328564380858</v>
      </c>
      <c r="G128" s="6">
        <f t="shared" si="12"/>
        <v>7.970956674379637</v>
      </c>
      <c r="H128" s="61">
        <f t="shared" si="16"/>
        <v>305.5</v>
      </c>
      <c r="I128" s="61">
        <f t="shared" si="14"/>
        <v>1153.3999999999999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6.4+6.4+6.4</f>
        <v>19.200000000000003</v>
      </c>
      <c r="E129" s="1">
        <f>D129/D128*100</f>
        <v>19.219219219219223</v>
      </c>
      <c r="F129" s="1">
        <f>D129/B129*100</f>
        <v>18.390804597701152</v>
      </c>
      <c r="G129" s="1">
        <f t="shared" si="12"/>
        <v>4.177545691906006</v>
      </c>
      <c r="H129" s="44">
        <f t="shared" si="16"/>
        <v>85.2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0.021066534390743873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0.5+1.3+15.9+33.5+3+0.6+15.2+1.3+36.5</f>
        <v>107.8</v>
      </c>
      <c r="E136" s="17">
        <f>D136/D107*100</f>
        <v>0.16106187285972973</v>
      </c>
      <c r="F136" s="6">
        <f t="shared" si="15"/>
        <v>72.93640054127198</v>
      </c>
      <c r="G136" s="6">
        <f>D136/C136*100</f>
        <v>28.279118572927597</v>
      </c>
      <c r="H136" s="61">
        <f t="shared" si="16"/>
        <v>40.000000000000014</v>
      </c>
      <c r="I136" s="61">
        <f t="shared" si="14"/>
        <v>273.4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83.55371900826447</v>
      </c>
      <c r="G137" s="1">
        <f>D137/C137*100</f>
        <v>33.02842208428618</v>
      </c>
      <c r="H137" s="44">
        <f t="shared" si="16"/>
        <v>19.900000000000006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26+59.9+0.4-0.1+0.1+27.3+5.8+57.7+6.3+46.3+13.6+50.5+6</f>
        <v>299.80000000000007</v>
      </c>
      <c r="E138" s="17">
        <f>D138/D107*100</f>
        <v>0.44792531988262513</v>
      </c>
      <c r="F138" s="6">
        <f t="shared" si="15"/>
        <v>84.47449985911527</v>
      </c>
      <c r="G138" s="6">
        <f t="shared" si="12"/>
        <v>21.454129096894235</v>
      </c>
      <c r="H138" s="61">
        <f t="shared" si="16"/>
        <v>55.09999999999991</v>
      </c>
      <c r="I138" s="61">
        <f t="shared" si="14"/>
        <v>1097.6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26+59.9+27.3+57.1-0.1+46.3+42.7</f>
        <v>259.2</v>
      </c>
      <c r="E139" s="1">
        <f>D139/D138*100</f>
        <v>86.45763842561706</v>
      </c>
      <c r="F139" s="1">
        <f aca="true" t="shared" si="17" ref="F139:F147">D139/B139*100</f>
        <v>99.84591679506933</v>
      </c>
      <c r="G139" s="1">
        <f t="shared" si="12"/>
        <v>24.372355430183358</v>
      </c>
      <c r="H139" s="44">
        <f t="shared" si="16"/>
        <v>0.4000000000000341</v>
      </c>
      <c r="I139" s="44">
        <f t="shared" si="14"/>
        <v>804.3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4.20280186791194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16430.8-1000-281.4</f>
        <v>15149.4</v>
      </c>
      <c r="C143" s="53">
        <f>67967+150-2500</f>
        <v>65617</v>
      </c>
      <c r="D143" s="76">
        <f>2189.1+2579.7+68.9+525.7+232.8+205.1+14+182+44.6+100.3+189.9+11.2+127+188.8+69.4+131.7+84.3+48.1+145.2+164.4+282.5</f>
        <v>7584.699999999999</v>
      </c>
      <c r="E143" s="17">
        <f>D143/D107*100</f>
        <v>11.332152013721632</v>
      </c>
      <c r="F143" s="99">
        <f t="shared" si="17"/>
        <v>50.066009214886385</v>
      </c>
      <c r="G143" s="6">
        <f t="shared" si="12"/>
        <v>11.559047198134628</v>
      </c>
      <c r="H143" s="61">
        <f t="shared" si="16"/>
        <v>7564.700000000001</v>
      </c>
      <c r="I143" s="61">
        <f t="shared" si="14"/>
        <v>58032.3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0.028686344702289524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1601.8+39.7+92.5+565.2+121.3</f>
        <v>2420.5</v>
      </c>
      <c r="E146" s="17">
        <f>D146/D107*100</f>
        <v>3.616421737077698</v>
      </c>
      <c r="F146" s="99">
        <f t="shared" si="17"/>
        <v>84.74249903721596</v>
      </c>
      <c r="G146" s="6">
        <f t="shared" si="12"/>
        <v>22.941388330742694</v>
      </c>
      <c r="H146" s="61">
        <f t="shared" si="16"/>
        <v>435.8000000000002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42349.6+4476.3+281.4</f>
        <v>47107.3</v>
      </c>
      <c r="C147" s="53">
        <f>376354.8-1000+14285.9-198-200-300</f>
        <v>388942.7</v>
      </c>
      <c r="D147" s="76">
        <f>4905.7+9487.9+9000+1500+6413+155.4+2591.5+899.7+3383.3</f>
        <v>38336.5</v>
      </c>
      <c r="E147" s="17">
        <f>D147/D107*100</f>
        <v>57.27781529579804</v>
      </c>
      <c r="F147" s="6">
        <f t="shared" si="17"/>
        <v>81.38122966079567</v>
      </c>
      <c r="G147" s="6">
        <f t="shared" si="12"/>
        <v>9.856593271965252</v>
      </c>
      <c r="H147" s="61">
        <f t="shared" si="16"/>
        <v>8770.800000000003</v>
      </c>
      <c r="I147" s="61">
        <f t="shared" si="14"/>
        <v>350606.2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9.78951394574695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94608.00000000001</v>
      </c>
      <c r="C149" s="77">
        <f>C43+C69+C72+C77+C79+C87+C102+C107+C100+C84+C98</f>
        <v>577639.6999999998</v>
      </c>
      <c r="D149" s="53">
        <f>D43+D69+D72+D77+D79+D87+D102+D107+D100+D84+D98</f>
        <v>70261.3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454509.50000000006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371959.00000000006</v>
      </c>
      <c r="E150" s="31">
        <v>100</v>
      </c>
      <c r="F150" s="3">
        <f>D150/B150*100</f>
        <v>81.8374533425594</v>
      </c>
      <c r="G150" s="3">
        <f aca="true" t="shared" si="18" ref="G150:G156">D150/C150*100</f>
        <v>19.802302260735203</v>
      </c>
      <c r="H150" s="47">
        <f aca="true" t="shared" si="19" ref="H150:H156">B150-D150</f>
        <v>82550.5</v>
      </c>
      <c r="I150" s="47">
        <f aca="true" t="shared" si="20" ref="I150:I156">C150-D150</f>
        <v>1506403.4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172106.30000000002</v>
      </c>
      <c r="C151" s="60">
        <f>C8+C20+C34+C52+C60+C91+C115+C119+C46+C139+C131+C103</f>
        <v>722894.7</v>
      </c>
      <c r="D151" s="60">
        <f>D8+D20+D34+D52+D60+D91+D115+D119+D46+D139+D131+D103</f>
        <v>145319.4</v>
      </c>
      <c r="E151" s="6">
        <f>D151/D150*100</f>
        <v>39.06866079325946</v>
      </c>
      <c r="F151" s="6">
        <f aca="true" t="shared" si="21" ref="F151:F156">D151/B151*100</f>
        <v>84.43583994310492</v>
      </c>
      <c r="G151" s="6">
        <f t="shared" si="18"/>
        <v>20.102429855966577</v>
      </c>
      <c r="H151" s="61">
        <f t="shared" si="19"/>
        <v>26786.900000000023</v>
      </c>
      <c r="I151" s="72">
        <f t="shared" si="20"/>
        <v>577575.2999999999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49247.100000000006</v>
      </c>
      <c r="C152" s="61">
        <f>C11+C23+C36+C55+C62+C92+C49+C140+C109+C112+C96+C137</f>
        <v>102336.00000000003</v>
      </c>
      <c r="D152" s="61">
        <f>D11+D23+D36+D55+D62+D92+D49+D140+D109+D112+D96+D137</f>
        <v>36272</v>
      </c>
      <c r="E152" s="6">
        <f>D152/D150*100</f>
        <v>9.751612408894527</v>
      </c>
      <c r="F152" s="6">
        <f t="shared" si="21"/>
        <v>73.65306789638375</v>
      </c>
      <c r="G152" s="6">
        <f t="shared" si="18"/>
        <v>35.444027517198236</v>
      </c>
      <c r="H152" s="61">
        <f t="shared" si="19"/>
        <v>12975.100000000006</v>
      </c>
      <c r="I152" s="72">
        <f t="shared" si="20"/>
        <v>66064.00000000003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7376.500000000001</v>
      </c>
      <c r="E153" s="6">
        <f>D153/D150*100</f>
        <v>1.9831486803653091</v>
      </c>
      <c r="F153" s="6">
        <f t="shared" si="21"/>
        <v>85.17209925294725</v>
      </c>
      <c r="G153" s="6">
        <f t="shared" si="18"/>
        <v>25.718041154444222</v>
      </c>
      <c r="H153" s="61">
        <f t="shared" si="19"/>
        <v>1284.199999999998</v>
      </c>
      <c r="I153" s="72">
        <f t="shared" si="20"/>
        <v>21305.7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5819.200000000001</v>
      </c>
      <c r="E154" s="6">
        <f>D154/D150*100</f>
        <v>1.56447350380015</v>
      </c>
      <c r="F154" s="6">
        <f t="shared" si="21"/>
        <v>84.47334804320057</v>
      </c>
      <c r="G154" s="6">
        <f t="shared" si="18"/>
        <v>19.907427996702168</v>
      </c>
      <c r="H154" s="61">
        <f t="shared" si="19"/>
        <v>1069.5999999999985</v>
      </c>
      <c r="I154" s="72">
        <f t="shared" si="20"/>
        <v>23412.1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17.1</v>
      </c>
      <c r="E155" s="6">
        <f>D155/D150*100</f>
        <v>0.004597280883108084</v>
      </c>
      <c r="F155" s="6">
        <f t="shared" si="21"/>
        <v>69.23076923076924</v>
      </c>
      <c r="G155" s="6">
        <f t="shared" si="18"/>
        <v>9.149277688603531</v>
      </c>
      <c r="H155" s="61">
        <f t="shared" si="19"/>
        <v>7.599999999999998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217581.90000000005</v>
      </c>
      <c r="C156" s="78">
        <f>C150-C151-C152-C153-C154-C155</f>
        <v>995031.2999999999</v>
      </c>
      <c r="D156" s="78">
        <f>D150-D151-D152-D153-D154-D155</f>
        <v>177154.80000000005</v>
      </c>
      <c r="E156" s="36">
        <f>D156/D150*100</f>
        <v>47.627507332797435</v>
      </c>
      <c r="F156" s="36">
        <f t="shared" si="21"/>
        <v>81.41982398352069</v>
      </c>
      <c r="G156" s="36">
        <f t="shared" si="18"/>
        <v>17.803942448845586</v>
      </c>
      <c r="H156" s="127">
        <f t="shared" si="19"/>
        <v>40427.100000000006</v>
      </c>
      <c r="I156" s="127">
        <f t="shared" si="20"/>
        <v>817876.4999999999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371959.00000000006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371959.00000000006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2017-03-29T05:03:50Z</dcterms:modified>
  <cp:category/>
  <cp:version/>
  <cp:contentType/>
  <cp:contentStatus/>
</cp:coreProperties>
</file>